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55" windowHeight="9465" activeTab="0"/>
  </bookViews>
  <sheets>
    <sheet name="Συνοπτ.οικον.καταστ30.06.10 " sheetId="1" r:id="rId1"/>
  </sheets>
  <definedNames/>
  <calcPr fullCalcOnLoad="1"/>
</workbook>
</file>

<file path=xl/sharedStrings.xml><?xml version="1.0" encoding="utf-8"?>
<sst xmlns="http://schemas.openxmlformats.org/spreadsheetml/2006/main" count="192" uniqueCount="143">
  <si>
    <t>A</t>
  </si>
  <si>
    <t>Β</t>
  </si>
  <si>
    <t>ΓΕΝΙΚΟ ΣΥΝΟΛΟ ΕΝΕΡΓΗΤΙΚΟΥ</t>
  </si>
  <si>
    <t>ΜΕΙΟΝ</t>
  </si>
  <si>
    <t>ΚΑΤΑΣΤΑΣΗ ΕΚΜΕΤΑΛΛΕΥΣΗΣ ΑΣΦΑΛΙΣΕΩΝ ΖΩΗΣ</t>
  </si>
  <si>
    <t>ΕΣΟΔΑ</t>
  </si>
  <si>
    <t>ΔΕΔΟΥΛΕΥΜΕΝΑ ΑΣΦΑΛΙΣΤΡΑ</t>
  </si>
  <si>
    <t>Ακαθάριστα Εγγεγραμμένα ασφάλιστρα κλειομένης περιόδου</t>
  </si>
  <si>
    <t>Μείον: Αντασφάλιστρα</t>
  </si>
  <si>
    <t xml:space="preserve">Μαθηματικές προβλέψεις προηγούμενης χρήσης 31/12 </t>
  </si>
  <si>
    <t>Μείον: Συμμετοχή Αντασφαλιστών</t>
  </si>
  <si>
    <t>Δικαιώματα Συμβολαίων κλειομένης περιόδου</t>
  </si>
  <si>
    <t>Μαθηματικές προβλέψεις κλειομένης περιόδου</t>
  </si>
  <si>
    <t>Έσοδα επενδύσεων</t>
  </si>
  <si>
    <t>ΣΥΝΟΛΟ ΕΣΟΔΩΝ</t>
  </si>
  <si>
    <t>ΕΞΟΔΑ</t>
  </si>
  <si>
    <t>ΑΣΦΑΛΙΣΤΙΚΕΣ ΑΠΟΖΗΜΙΩΣΕΙΣ</t>
  </si>
  <si>
    <t>Πληρωθείσες αποζημιώσεις και παροχές κλειομένης περιόδου</t>
  </si>
  <si>
    <t xml:space="preserve">Προβλέψεις Εκκρεμών Ζημιών κλειομένης περιόδου </t>
  </si>
  <si>
    <t xml:space="preserve">Λοιπές Ασφαλιστικές προβλέψεις κλειομένης  περιόδου </t>
  </si>
  <si>
    <t xml:space="preserve">Προβλέψεις Εκκρεμών Ζημιών προηγούμενης χρήσης 31/12 </t>
  </si>
  <si>
    <t>Λοιπές Ασφαλιστικές προβλέψεις προηγούμενης χρήσης 31/12</t>
  </si>
  <si>
    <t>Δεδουλευμένες Προμήθειες Παραγωγής και λοιπά Έξοδα Πρόσκτησης</t>
  </si>
  <si>
    <t>ΣΥΝΟΛΟ ΕΞΟΔΩΝ</t>
  </si>
  <si>
    <t>ΤΕΧΝΙΚΟ ΑΠΟΤΕΛΕΣΜΑ (ΚΕΡΔΗ – ΖΗΜΙΕΣ) ΑΣΦΑΛΙΣΕΩΝ ΖΩΗΣ</t>
  </si>
  <si>
    <t xml:space="preserve">                                                                                         </t>
  </si>
  <si>
    <t>Total Amounts</t>
  </si>
  <si>
    <t xml:space="preserve">Assets </t>
  </si>
  <si>
    <t>Capital Due</t>
  </si>
  <si>
    <t>Capital Due (to be paid in subsequent years)</t>
  </si>
  <si>
    <t>INTANGIBLE ASSETS - ESTABLISHMENT EXPENSES</t>
  </si>
  <si>
    <t>Intangible Assets &amp; Establishment Expenses</t>
  </si>
  <si>
    <t>Minus Depreciation</t>
  </si>
  <si>
    <t>INVESTMENTS</t>
  </si>
  <si>
    <t>FIXED ASSETS</t>
  </si>
  <si>
    <t>C</t>
  </si>
  <si>
    <t>CI</t>
  </si>
  <si>
    <t>Land</t>
  </si>
  <si>
    <t>Buildings</t>
  </si>
  <si>
    <t>PARTICIPATIONS-INVESTMENTS IN ASSOCIATED COMPANIES</t>
  </si>
  <si>
    <t>CII</t>
  </si>
  <si>
    <t>CIII</t>
  </si>
  <si>
    <t>FINANCIAL INVESTMENTS</t>
  </si>
  <si>
    <t>Shares traded in EU stock exchanges</t>
  </si>
  <si>
    <t>Shares not traded in EU stock exchanges</t>
  </si>
  <si>
    <t xml:space="preserve">Greek Government  bonds </t>
  </si>
  <si>
    <t xml:space="preserve">Corporate bonds issued within EU </t>
  </si>
  <si>
    <t>Other Bonds</t>
  </si>
  <si>
    <t xml:space="preserve">Mutual funds and other variable return funds within EU </t>
  </si>
  <si>
    <t>Other mutual funds and variable return funds</t>
  </si>
  <si>
    <t>Time Deposits</t>
  </si>
  <si>
    <t>D</t>
  </si>
  <si>
    <t>INVESTMENTS FOR THE BENEFIT OF POLICY HOLDERS WHO BEAR THE RISK</t>
  </si>
  <si>
    <t>Investments for the benefit of holders who bear the risk</t>
  </si>
  <si>
    <t>E</t>
  </si>
  <si>
    <t>RECEIVABLES</t>
  </si>
  <si>
    <t>Premium receivables</t>
  </si>
  <si>
    <t>Premium receivables overdue</t>
  </si>
  <si>
    <t>Other receivables</t>
  </si>
  <si>
    <t>F</t>
  </si>
  <si>
    <t>OTHER ASSETS</t>
  </si>
  <si>
    <t>FI</t>
  </si>
  <si>
    <t>EQCUIPMENT</t>
  </si>
  <si>
    <t>Equipment &amp; means of transport</t>
  </si>
  <si>
    <t>FII</t>
  </si>
  <si>
    <t>CASH&amp; CASH EQUIVALENTS</t>
  </si>
  <si>
    <t>Cash in hand</t>
  </si>
  <si>
    <t>Cash in bank</t>
  </si>
  <si>
    <t>G</t>
  </si>
  <si>
    <t>ASSET TRANSITORY ACCOUNTS</t>
  </si>
  <si>
    <t>Deferred Acquition Cost</t>
  </si>
  <si>
    <t>Other Transitory Accounts</t>
  </si>
  <si>
    <t>LIABILITIES</t>
  </si>
  <si>
    <t>SHAREHOLDERS' EQUITY</t>
  </si>
  <si>
    <t>SHARE CAPITAL</t>
  </si>
  <si>
    <t>Paid</t>
  </si>
  <si>
    <t>Due</t>
  </si>
  <si>
    <t>Sratutory and special Reserves</t>
  </si>
  <si>
    <t>LOSSES CARRIED FORWARD</t>
  </si>
  <si>
    <t>INSURANCE RESERVES</t>
  </si>
  <si>
    <t>LIFE - TOTAL INSURANCE RESERVES</t>
  </si>
  <si>
    <t>Life - Insurance reserves Company</t>
  </si>
  <si>
    <t>Reinsurers' participation</t>
  </si>
  <si>
    <t>OTHER THAN  TPL MOTOR INSURANCE RESERVES</t>
  </si>
  <si>
    <t>Other than TPL Motor Insurance Reserves</t>
  </si>
  <si>
    <t>TPL MOTOR INSURANCE RESERVES</t>
  </si>
  <si>
    <t>TPL Motor insurance reserves</t>
  </si>
  <si>
    <t>INSURANCE RESERVES FOR POLICIES THAT THE POLICY HOLDERS BEAR THE RISK</t>
  </si>
  <si>
    <t>E&amp;F</t>
  </si>
  <si>
    <t>PROVISONS</t>
  </si>
  <si>
    <t>OTHER LIABILITIES</t>
  </si>
  <si>
    <t>Reinsurers</t>
  </si>
  <si>
    <t xml:space="preserve">Commissions payble </t>
  </si>
  <si>
    <t>Other broker's fees payble - Cheques payable</t>
  </si>
  <si>
    <t>Participations and associated companies</t>
  </si>
  <si>
    <t>Subordinate loans</t>
  </si>
  <si>
    <t>Debenture loans</t>
  </si>
  <si>
    <t xml:space="preserve">Tax and Duties </t>
  </si>
  <si>
    <t>Social Security</t>
  </si>
  <si>
    <t>Dividends payable</t>
  </si>
  <si>
    <t>Other payable</t>
  </si>
  <si>
    <t>LIABILITY TRANSITORY ACCOUNTS</t>
  </si>
  <si>
    <t>Liability transitory Accounts</t>
  </si>
  <si>
    <t>TOTAL LIABILITIES</t>
  </si>
  <si>
    <t>INCOME STATEMENT FOR THE PERIOD 01/01/2009 - 31/12/2009</t>
  </si>
  <si>
    <t>LIFE-OPERATING RESULTS</t>
  </si>
  <si>
    <t>OTHER THAN LIFE &amp; TPL MOTOR OPERATING RESULTS</t>
  </si>
  <si>
    <t>TPL MOTOR OPERATING RESULTS</t>
  </si>
  <si>
    <t>TOTAL OPERATING RESULTS</t>
  </si>
  <si>
    <t>MINUS</t>
  </si>
  <si>
    <t>Sales,General &amp; Administrative Expenses</t>
  </si>
  <si>
    <t>EARNIGNS BEFORE TAX</t>
  </si>
  <si>
    <t>OTHER THAN LIFE &amp; TPL MOTOR  - OPERATING RESULTS</t>
  </si>
  <si>
    <t xml:space="preserve">INCOME </t>
  </si>
  <si>
    <t>EARNED PREMIUMS</t>
  </si>
  <si>
    <t xml:space="preserve">Written Premiums for the period </t>
  </si>
  <si>
    <t>Minus reinsurance ceded</t>
  </si>
  <si>
    <t>Previous year's Unearned Premium Reserve</t>
  </si>
  <si>
    <t>Minus reinsurance participation</t>
  </si>
  <si>
    <t>Policy fees for the period</t>
  </si>
  <si>
    <t>Unearned Premium Reserve for the period</t>
  </si>
  <si>
    <t>Investment income</t>
  </si>
  <si>
    <t>TOTAL INCOME</t>
  </si>
  <si>
    <t>EXPENSES</t>
  </si>
  <si>
    <t>CLAIMS</t>
  </si>
  <si>
    <t>Paid claims and benefits for the period</t>
  </si>
  <si>
    <t>Outstanding Claims Reservesfor the period</t>
  </si>
  <si>
    <t xml:space="preserve">Other insurance provisions for the period </t>
  </si>
  <si>
    <t>Previous year's outstanding claims reserves</t>
  </si>
  <si>
    <t xml:space="preserve">Previous year's other insurance provisions </t>
  </si>
  <si>
    <t>Earned Commission and other Acquisition Costs</t>
  </si>
  <si>
    <t>TOTAL EXPENSES</t>
  </si>
  <si>
    <t>OTHER THAN LIFE &amp; TPL MOTOR - TECHNICAL RESULT</t>
  </si>
  <si>
    <t>TPL MOTOR - OPERATING RESULTS</t>
  </si>
  <si>
    <t>INCOME</t>
  </si>
  <si>
    <t>TPL MOTOR - TECHNICAL RESULT</t>
  </si>
  <si>
    <t>PRESIDENT &amp; CHIEF EXECUTIVE OFFICER                                   CHIEF FINANCIAL OFFICER</t>
  </si>
  <si>
    <t>NICOLAOS S. VELLIADES                                                                   GRIGORIS MOUTAFIS</t>
  </si>
  <si>
    <t>ACTUARY</t>
  </si>
  <si>
    <t xml:space="preserve">                                        VASSILIOS E. MARGIOS</t>
  </si>
  <si>
    <t>AIGAION INSURANCE COMPANY</t>
  </si>
  <si>
    <t xml:space="preserve">ANNUAL FINANCIAL REPORT </t>
  </si>
  <si>
    <t>PERIOD 01/01/2010 - 30/06/2010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</si>
</sst>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0"/>
      <color indexed="18"/>
      <name val="Arial Greek"/>
      <family val="2"/>
    </font>
    <font>
      <b/>
      <sz val="10"/>
      <name val="Arial Greek"/>
      <family val="2"/>
    </font>
    <font>
      <b/>
      <i/>
      <sz val="10"/>
      <color indexed="18"/>
      <name val="Arial Greek"/>
      <family val="2"/>
    </font>
    <font>
      <sz val="10"/>
      <color indexed="18"/>
      <name val="Arial Greek"/>
      <family val="2"/>
    </font>
    <font>
      <i/>
      <sz val="10"/>
      <color indexed="18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0" fillId="0" borderId="0" xfId="0" applyFont="1" applyAlignment="1">
      <alignment wrapText="1"/>
    </xf>
    <xf numFmtId="4" fontId="3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 wrapText="1"/>
    </xf>
    <xf numFmtId="4" fontId="5" fillId="0" borderId="14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0" fillId="0" borderId="13" xfId="0" applyNumberFormat="1" applyFont="1" applyFill="1" applyBorder="1" applyAlignment="1">
      <alignment wrapText="1"/>
    </xf>
    <xf numFmtId="4" fontId="0" fillId="0" borderId="14" xfId="0" applyNumberFormat="1" applyFill="1" applyBorder="1" applyAlignment="1">
      <alignment/>
    </xf>
    <xf numFmtId="49" fontId="6" fillId="0" borderId="12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49" fontId="6" fillId="0" borderId="12" xfId="0" applyNumberFormat="1" applyFont="1" applyFill="1" applyBorder="1" applyAlignment="1">
      <alignment horizontal="left"/>
    </xf>
    <xf numFmtId="4" fontId="0" fillId="0" borderId="14" xfId="0" applyNumberFormat="1" applyFill="1" applyBorder="1" applyAlignment="1">
      <alignment horizontal="right"/>
    </xf>
    <xf numFmtId="0" fontId="0" fillId="0" borderId="15" xfId="0" applyBorder="1" applyAlignment="1">
      <alignment/>
    </xf>
    <xf numFmtId="49" fontId="4" fillId="0" borderId="16" xfId="0" applyNumberFormat="1" applyFont="1" applyFill="1" applyBorder="1" applyAlignment="1">
      <alignment horizontal="left" wrapText="1"/>
    </xf>
    <xf numFmtId="4" fontId="0" fillId="0" borderId="17" xfId="0" applyNumberFormat="1" applyFill="1" applyBorder="1" applyAlignment="1">
      <alignment/>
    </xf>
    <xf numFmtId="0" fontId="0" fillId="0" borderId="0" xfId="0" applyAlignment="1">
      <alignment wrapText="1"/>
    </xf>
    <xf numFmtId="49" fontId="4" fillId="0" borderId="11" xfId="0" applyNumberFormat="1" applyFont="1" applyFill="1" applyBorder="1" applyAlignment="1">
      <alignment horizontal="left"/>
    </xf>
    <xf numFmtId="4" fontId="0" fillId="0" borderId="18" xfId="0" applyNumberFormat="1" applyFill="1" applyBorder="1" applyAlignment="1">
      <alignment/>
    </xf>
    <xf numFmtId="0" fontId="3" fillId="0" borderId="12" xfId="0" applyFont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9" fontId="4" fillId="0" borderId="12" xfId="0" applyNumberFormat="1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4" fontId="2" fillId="0" borderId="19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0" fontId="0" fillId="0" borderId="21" xfId="0" applyFont="1" applyBorder="1" applyAlignment="1">
      <alignment wrapText="1"/>
    </xf>
    <xf numFmtId="49" fontId="0" fillId="0" borderId="21" xfId="0" applyNumberFormat="1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left" wrapText="1"/>
    </xf>
    <xf numFmtId="0" fontId="0" fillId="0" borderId="21" xfId="0" applyBorder="1" applyAlignment="1">
      <alignment wrapText="1"/>
    </xf>
    <xf numFmtId="49" fontId="4" fillId="0" borderId="21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24" xfId="0" applyBorder="1" applyAlignment="1">
      <alignment wrapText="1"/>
    </xf>
    <xf numFmtId="1" fontId="3" fillId="0" borderId="2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3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7.375" style="0" customWidth="1"/>
    <col min="2" max="2" width="73.125" style="23" customWidth="1"/>
    <col min="3" max="3" width="18.25390625" style="2" customWidth="1"/>
    <col min="4" max="4" width="13.875" style="0" customWidth="1"/>
  </cols>
  <sheetData>
    <row r="1" ht="12.75">
      <c r="B1" s="1" t="s">
        <v>140</v>
      </c>
    </row>
    <row r="2" ht="12.75">
      <c r="B2" s="1"/>
    </row>
    <row r="3" ht="12.75">
      <c r="B3" s="3"/>
    </row>
    <row r="4" spans="2:3" ht="12.75">
      <c r="B4" s="1" t="s">
        <v>141</v>
      </c>
      <c r="C4" s="4"/>
    </row>
    <row r="5" spans="2:3" ht="12.75">
      <c r="B5" s="1" t="s">
        <v>142</v>
      </c>
      <c r="C5" s="4"/>
    </row>
    <row r="6" spans="1:3" ht="13.5" thickBot="1">
      <c r="A6" s="5"/>
      <c r="B6" s="6"/>
      <c r="C6" s="49"/>
    </row>
    <row r="7" spans="1:3" ht="13.5" thickTop="1">
      <c r="A7" s="7"/>
      <c r="B7" s="8" t="s">
        <v>27</v>
      </c>
      <c r="C7" s="36" t="s">
        <v>26</v>
      </c>
    </row>
    <row r="8" spans="1:3" ht="12.75">
      <c r="A8" s="9" t="s">
        <v>0</v>
      </c>
      <c r="B8" s="10" t="s">
        <v>28</v>
      </c>
      <c r="C8" s="11">
        <v>0</v>
      </c>
    </row>
    <row r="9" spans="1:3" ht="12.75">
      <c r="A9" s="12"/>
      <c r="B9" s="13" t="s">
        <v>29</v>
      </c>
      <c r="C9" s="14">
        <v>0</v>
      </c>
    </row>
    <row r="10" spans="1:3" ht="12.75">
      <c r="A10" s="9" t="s">
        <v>1</v>
      </c>
      <c r="B10" s="10" t="s">
        <v>30</v>
      </c>
      <c r="C10" s="11">
        <f>C11-C12</f>
        <v>1415690.8800000001</v>
      </c>
    </row>
    <row r="11" spans="1:3" ht="12.75">
      <c r="A11" s="12"/>
      <c r="B11" s="13" t="s">
        <v>31</v>
      </c>
      <c r="C11" s="14">
        <v>2491531.22</v>
      </c>
    </row>
    <row r="12" spans="1:3" ht="12.75">
      <c r="A12" s="12"/>
      <c r="B12" s="13" t="s">
        <v>32</v>
      </c>
      <c r="C12" s="14">
        <v>1075840.34</v>
      </c>
    </row>
    <row r="13" spans="1:3" ht="12.75">
      <c r="A13" s="9" t="s">
        <v>35</v>
      </c>
      <c r="B13" s="10" t="s">
        <v>33</v>
      </c>
      <c r="C13" s="11">
        <f>C14+C19</f>
        <v>26236573.68</v>
      </c>
    </row>
    <row r="14" spans="1:3" ht="12.75">
      <c r="A14" s="15" t="s">
        <v>36</v>
      </c>
      <c r="B14" s="16" t="s">
        <v>34</v>
      </c>
      <c r="C14" s="11">
        <f>C15+C16-C17</f>
        <v>11619327.62</v>
      </c>
    </row>
    <row r="15" spans="1:3" ht="12.75">
      <c r="A15" s="12"/>
      <c r="B15" s="17" t="s">
        <v>37</v>
      </c>
      <c r="C15" s="14">
        <v>3505010.44</v>
      </c>
    </row>
    <row r="16" spans="1:3" ht="12.75">
      <c r="A16" s="12"/>
      <c r="B16" s="17" t="s">
        <v>38</v>
      </c>
      <c r="C16" s="14">
        <v>8582378.06</v>
      </c>
    </row>
    <row r="17" spans="1:3" ht="12.75">
      <c r="A17" s="12"/>
      <c r="B17" s="13" t="s">
        <v>32</v>
      </c>
      <c r="C17" s="14">
        <v>468060.88</v>
      </c>
    </row>
    <row r="18" spans="1:3" ht="12.75">
      <c r="A18" s="15" t="s">
        <v>40</v>
      </c>
      <c r="B18" s="16" t="s">
        <v>39</v>
      </c>
      <c r="C18" s="14">
        <v>0</v>
      </c>
    </row>
    <row r="19" spans="1:3" ht="12.75">
      <c r="A19" s="18" t="s">
        <v>41</v>
      </c>
      <c r="B19" s="16" t="s">
        <v>42</v>
      </c>
      <c r="C19" s="11">
        <f>SUM(C20:C27)</f>
        <v>14617246.059999999</v>
      </c>
    </row>
    <row r="20" spans="1:3" ht="12.75">
      <c r="A20" s="12"/>
      <c r="B20" s="17" t="s">
        <v>43</v>
      </c>
      <c r="C20" s="14">
        <v>582304.1599999999</v>
      </c>
    </row>
    <row r="21" spans="1:3" ht="12.75">
      <c r="A21" s="12"/>
      <c r="B21" s="17" t="s">
        <v>44</v>
      </c>
      <c r="C21" s="14">
        <v>0</v>
      </c>
    </row>
    <row r="22" spans="1:3" ht="12.75">
      <c r="A22" s="12"/>
      <c r="B22" s="17" t="s">
        <v>45</v>
      </c>
      <c r="C22" s="14">
        <v>1533906.71</v>
      </c>
    </row>
    <row r="23" spans="1:3" ht="12.75">
      <c r="A23" s="12"/>
      <c r="B23" s="17" t="s">
        <v>46</v>
      </c>
      <c r="C23" s="14">
        <v>3564350.7399999998</v>
      </c>
    </row>
    <row r="24" spans="1:3" ht="12.75">
      <c r="A24" s="12"/>
      <c r="B24" s="17" t="s">
        <v>47</v>
      </c>
      <c r="C24" s="14">
        <v>0</v>
      </c>
    </row>
    <row r="25" spans="1:3" ht="12.75">
      <c r="A25" s="12"/>
      <c r="B25" s="17" t="s">
        <v>48</v>
      </c>
      <c r="C25" s="14">
        <v>110756.2</v>
      </c>
    </row>
    <row r="26" spans="1:3" ht="12.75">
      <c r="A26" s="12"/>
      <c r="B26" s="17" t="s">
        <v>49</v>
      </c>
      <c r="C26" s="14">
        <v>0</v>
      </c>
    </row>
    <row r="27" spans="1:3" ht="12.75">
      <c r="A27" s="12"/>
      <c r="B27" s="17" t="s">
        <v>50</v>
      </c>
      <c r="C27" s="14">
        <v>8825928.25</v>
      </c>
    </row>
    <row r="28" spans="1:3" ht="25.5">
      <c r="A28" s="9" t="s">
        <v>51</v>
      </c>
      <c r="B28" s="10" t="s">
        <v>52</v>
      </c>
      <c r="C28" s="11">
        <v>0</v>
      </c>
    </row>
    <row r="29" spans="1:3" ht="12.75">
      <c r="A29" s="12"/>
      <c r="B29" s="17" t="s">
        <v>53</v>
      </c>
      <c r="C29" s="14">
        <v>0</v>
      </c>
    </row>
    <row r="30" spans="1:3" ht="12.75">
      <c r="A30" s="9" t="s">
        <v>54</v>
      </c>
      <c r="B30" s="10" t="s">
        <v>55</v>
      </c>
      <c r="C30" s="11">
        <f>SUM(C31:C33)</f>
        <v>34568783.68</v>
      </c>
    </row>
    <row r="31" spans="1:3" ht="12.75">
      <c r="A31" s="12"/>
      <c r="B31" s="17" t="s">
        <v>56</v>
      </c>
      <c r="C31" s="14">
        <v>21514219.72</v>
      </c>
    </row>
    <row r="32" spans="1:3" ht="12.75">
      <c r="A32" s="12"/>
      <c r="B32" s="17" t="s">
        <v>57</v>
      </c>
      <c r="C32" s="14">
        <v>0</v>
      </c>
    </row>
    <row r="33" spans="1:3" ht="12.75">
      <c r="A33" s="12"/>
      <c r="B33" s="17" t="s">
        <v>58</v>
      </c>
      <c r="C33" s="14">
        <v>13054563.960000003</v>
      </c>
    </row>
    <row r="34" spans="1:3" ht="12.75">
      <c r="A34" s="9" t="s">
        <v>59</v>
      </c>
      <c r="B34" s="10" t="s">
        <v>60</v>
      </c>
      <c r="C34" s="11">
        <f>C35+C38</f>
        <v>982710.1100000002</v>
      </c>
    </row>
    <row r="35" spans="1:3" ht="12.75">
      <c r="A35" s="18" t="s">
        <v>61</v>
      </c>
      <c r="B35" s="16" t="s">
        <v>62</v>
      </c>
      <c r="C35" s="11">
        <f>C36-C37</f>
        <v>191974.2400000001</v>
      </c>
    </row>
    <row r="36" spans="1:3" ht="12.75">
      <c r="A36" s="12"/>
      <c r="B36" s="17" t="s">
        <v>63</v>
      </c>
      <c r="C36" s="14">
        <v>653515.1300000001</v>
      </c>
    </row>
    <row r="37" spans="1:3" ht="12.75">
      <c r="A37" s="12"/>
      <c r="B37" s="13" t="s">
        <v>32</v>
      </c>
      <c r="C37" s="14">
        <v>461540.89</v>
      </c>
    </row>
    <row r="38" spans="1:3" ht="12.75">
      <c r="A38" s="18" t="s">
        <v>64</v>
      </c>
      <c r="B38" s="16" t="s">
        <v>65</v>
      </c>
      <c r="C38" s="11">
        <f>SUM(C39:C40)</f>
        <v>790735.8700000001</v>
      </c>
    </row>
    <row r="39" spans="1:3" ht="12.75">
      <c r="A39" s="12"/>
      <c r="B39" s="17" t="s">
        <v>66</v>
      </c>
      <c r="C39" s="19">
        <v>18956.79</v>
      </c>
    </row>
    <row r="40" spans="1:3" ht="12.75">
      <c r="A40" s="12"/>
      <c r="B40" s="17" t="s">
        <v>67</v>
      </c>
      <c r="C40" s="14">
        <v>771779.0800000001</v>
      </c>
    </row>
    <row r="41" spans="1:3" ht="12.75">
      <c r="A41" s="9" t="s">
        <v>68</v>
      </c>
      <c r="B41" s="10" t="s">
        <v>69</v>
      </c>
      <c r="C41" s="11">
        <f>SUM(C42:C43)</f>
        <v>6277689.9</v>
      </c>
    </row>
    <row r="42" spans="1:3" ht="12.75">
      <c r="A42" s="12"/>
      <c r="B42" s="13" t="s">
        <v>70</v>
      </c>
      <c r="C42" s="14">
        <v>5349865.600000001</v>
      </c>
    </row>
    <row r="43" spans="1:3" ht="12.75">
      <c r="A43" s="12"/>
      <c r="B43" s="17" t="s">
        <v>71</v>
      </c>
      <c r="C43" s="14">
        <v>927824.2999999999</v>
      </c>
    </row>
    <row r="44" spans="1:3" ht="13.5" thickBot="1">
      <c r="A44" s="20"/>
      <c r="B44" s="21" t="s">
        <v>2</v>
      </c>
      <c r="C44" s="22">
        <v>69481448.25</v>
      </c>
    </row>
    <row r="45" ht="14.25" thickBot="1" thickTop="1"/>
    <row r="46" spans="1:3" ht="13.5" thickTop="1">
      <c r="A46" s="7"/>
      <c r="B46" s="24" t="s">
        <v>72</v>
      </c>
      <c r="C46" s="25"/>
    </row>
    <row r="47" spans="1:3" ht="12.75">
      <c r="A47" s="9" t="s">
        <v>0</v>
      </c>
      <c r="B47" s="10" t="s">
        <v>73</v>
      </c>
      <c r="C47" s="11">
        <f>C49+C51+C52</f>
        <v>9842967.669999987</v>
      </c>
    </row>
    <row r="48" spans="1:3" ht="12.75">
      <c r="A48" s="18"/>
      <c r="B48" s="16" t="s">
        <v>74</v>
      </c>
      <c r="C48" s="11">
        <f>C49+C50</f>
        <v>11253000</v>
      </c>
    </row>
    <row r="49" spans="1:3" ht="12.75">
      <c r="A49" s="12"/>
      <c r="B49" s="17" t="s">
        <v>75</v>
      </c>
      <c r="C49" s="14">
        <v>11253000</v>
      </c>
    </row>
    <row r="50" spans="1:3" ht="12.75">
      <c r="A50" s="12"/>
      <c r="B50" s="17" t="s">
        <v>76</v>
      </c>
      <c r="C50" s="14">
        <v>0</v>
      </c>
    </row>
    <row r="51" spans="1:3" ht="12.75">
      <c r="A51" s="12"/>
      <c r="B51" s="16" t="s">
        <v>77</v>
      </c>
      <c r="C51" s="14">
        <v>227372.77</v>
      </c>
    </row>
    <row r="52" spans="1:3" ht="12.75">
      <c r="A52" s="12"/>
      <c r="B52" s="16" t="s">
        <v>78</v>
      </c>
      <c r="C52" s="14">
        <v>-1637405.1000000131</v>
      </c>
    </row>
    <row r="53" spans="1:3" ht="12.75">
      <c r="A53" s="26" t="s">
        <v>35</v>
      </c>
      <c r="B53" s="10" t="s">
        <v>79</v>
      </c>
      <c r="C53" s="11">
        <f>SUM(C54,C57,C60)</f>
        <v>47630421.580000006</v>
      </c>
    </row>
    <row r="54" spans="1:3" ht="12.75">
      <c r="A54" s="12"/>
      <c r="B54" s="16" t="s">
        <v>80</v>
      </c>
      <c r="C54" s="11">
        <v>0</v>
      </c>
    </row>
    <row r="55" spans="1:3" ht="12.75">
      <c r="A55" s="12"/>
      <c r="B55" s="17" t="s">
        <v>81</v>
      </c>
      <c r="C55" s="11"/>
    </row>
    <row r="56" spans="1:3" ht="12.75">
      <c r="A56" s="12"/>
      <c r="B56" s="17" t="s">
        <v>82</v>
      </c>
      <c r="C56" s="11"/>
    </row>
    <row r="57" spans="1:3" ht="12.75">
      <c r="A57" s="12"/>
      <c r="B57" s="16" t="s">
        <v>83</v>
      </c>
      <c r="C57" s="11">
        <f>SUM(C58:C59)</f>
        <v>9819662.510000005</v>
      </c>
    </row>
    <row r="58" spans="1:3" ht="12.75">
      <c r="A58" s="12"/>
      <c r="B58" s="17" t="s">
        <v>84</v>
      </c>
      <c r="C58" s="14">
        <v>9360920.280000005</v>
      </c>
    </row>
    <row r="59" spans="1:3" ht="12.75">
      <c r="A59" s="12"/>
      <c r="B59" s="17" t="s">
        <v>82</v>
      </c>
      <c r="C59" s="14">
        <v>458742.23</v>
      </c>
    </row>
    <row r="60" spans="1:3" ht="12.75">
      <c r="A60" s="12"/>
      <c r="B60" s="16" t="s">
        <v>85</v>
      </c>
      <c r="C60" s="11">
        <f>SUM(C61:C62)</f>
        <v>37810759.07</v>
      </c>
    </row>
    <row r="61" spans="1:3" ht="12.75">
      <c r="A61" s="12"/>
      <c r="B61" s="17" t="s">
        <v>86</v>
      </c>
      <c r="C61" s="14">
        <v>37810759.07</v>
      </c>
    </row>
    <row r="62" spans="1:3" ht="12.75">
      <c r="A62" s="12"/>
      <c r="B62" s="17" t="s">
        <v>82</v>
      </c>
      <c r="C62" s="14">
        <v>0</v>
      </c>
    </row>
    <row r="63" spans="1:3" ht="27.75" customHeight="1">
      <c r="A63" s="12" t="s">
        <v>51</v>
      </c>
      <c r="B63" s="17" t="s">
        <v>87</v>
      </c>
      <c r="C63" s="11">
        <v>0</v>
      </c>
    </row>
    <row r="64" spans="1:3" ht="12.75">
      <c r="A64" s="12" t="s">
        <v>88</v>
      </c>
      <c r="B64" s="16" t="s">
        <v>89</v>
      </c>
      <c r="C64" s="27">
        <v>221180.34</v>
      </c>
    </row>
    <row r="65" spans="1:3" ht="12.75">
      <c r="A65" s="28" t="s">
        <v>68</v>
      </c>
      <c r="B65" s="10" t="s">
        <v>90</v>
      </c>
      <c r="C65" s="11">
        <f>C66+C67+C68+C72+C73+C75</f>
        <v>11786878.659999998</v>
      </c>
    </row>
    <row r="66" spans="1:3" ht="12.75">
      <c r="A66" s="12"/>
      <c r="B66" s="17" t="s">
        <v>91</v>
      </c>
      <c r="C66" s="14">
        <v>152340.92000000004</v>
      </c>
    </row>
    <row r="67" spans="1:3" ht="12.75">
      <c r="A67" s="12"/>
      <c r="B67" s="17" t="s">
        <v>92</v>
      </c>
      <c r="C67" s="14">
        <v>3939943.04</v>
      </c>
    </row>
    <row r="68" spans="1:3" ht="12.75">
      <c r="A68" s="12"/>
      <c r="B68" s="17" t="s">
        <v>93</v>
      </c>
      <c r="C68" s="14">
        <v>3031714.6499999994</v>
      </c>
    </row>
    <row r="69" spans="1:3" ht="12.75">
      <c r="A69" s="12"/>
      <c r="B69" s="17" t="s">
        <v>94</v>
      </c>
      <c r="C69" s="14">
        <v>0</v>
      </c>
    </row>
    <row r="70" spans="1:3" ht="12.75">
      <c r="A70" s="12"/>
      <c r="B70" s="17" t="s">
        <v>95</v>
      </c>
      <c r="C70" s="14">
        <v>0</v>
      </c>
    </row>
    <row r="71" spans="1:3" ht="12.75">
      <c r="A71" s="12"/>
      <c r="B71" s="17" t="s">
        <v>96</v>
      </c>
      <c r="C71" s="14">
        <v>0</v>
      </c>
    </row>
    <row r="72" spans="1:3" ht="12.75">
      <c r="A72" s="12"/>
      <c r="B72" s="17" t="s">
        <v>97</v>
      </c>
      <c r="C72" s="14">
        <v>2610858.2</v>
      </c>
    </row>
    <row r="73" spans="1:3" ht="12.75">
      <c r="A73" s="12"/>
      <c r="B73" s="17" t="s">
        <v>98</v>
      </c>
      <c r="C73" s="14">
        <v>432761.81</v>
      </c>
    </row>
    <row r="74" spans="1:3" ht="12.75">
      <c r="A74" s="12"/>
      <c r="B74" s="17" t="s">
        <v>99</v>
      </c>
      <c r="C74" s="14"/>
    </row>
    <row r="75" spans="1:3" ht="12.75">
      <c r="A75" s="12"/>
      <c r="B75" s="17" t="s">
        <v>100</v>
      </c>
      <c r="C75" s="14">
        <v>1619260.0399999998</v>
      </c>
    </row>
    <row r="76" spans="1:3" ht="12.75">
      <c r="A76" s="12"/>
      <c r="B76" s="10" t="s">
        <v>101</v>
      </c>
      <c r="C76" s="11">
        <v>0</v>
      </c>
    </row>
    <row r="77" spans="1:3" ht="12.75">
      <c r="A77" s="12"/>
      <c r="B77" s="17" t="s">
        <v>102</v>
      </c>
      <c r="C77" s="14"/>
    </row>
    <row r="78" spans="1:3" ht="13.5" thickBot="1">
      <c r="A78" s="20"/>
      <c r="B78" s="21" t="s">
        <v>103</v>
      </c>
      <c r="C78" s="22">
        <f>SUM(C47,C53,C63,C64,C65,C76)</f>
        <v>69481448.25</v>
      </c>
    </row>
    <row r="79" ht="13.5" thickTop="1">
      <c r="C79" s="29"/>
    </row>
    <row r="80" ht="12.75">
      <c r="C80" s="29"/>
    </row>
    <row r="81" ht="12.75">
      <c r="B81" s="1" t="s">
        <v>104</v>
      </c>
    </row>
    <row r="82" ht="13.5" thickBot="1">
      <c r="B82" s="48"/>
    </row>
    <row r="83" spans="1:3" ht="13.5" thickTop="1">
      <c r="A83" s="7"/>
      <c r="B83" s="37" t="s">
        <v>105</v>
      </c>
      <c r="C83" s="25">
        <v>0</v>
      </c>
    </row>
    <row r="84" spans="1:3" ht="12.75">
      <c r="A84" s="12"/>
      <c r="B84" s="38" t="s">
        <v>106</v>
      </c>
      <c r="C84" s="14">
        <f>C152</f>
        <v>1528419.5399999972</v>
      </c>
    </row>
    <row r="85" spans="1:3" ht="12.75">
      <c r="A85" s="12"/>
      <c r="B85" s="38" t="s">
        <v>107</v>
      </c>
      <c r="C85" s="14">
        <v>4418913.45</v>
      </c>
    </row>
    <row r="86" spans="1:3" ht="12.75">
      <c r="A86" s="12"/>
      <c r="B86" s="38" t="s">
        <v>108</v>
      </c>
      <c r="C86" s="14">
        <f>SUM(C83:C85)</f>
        <v>5947332.989999997</v>
      </c>
    </row>
    <row r="87" spans="1:3" ht="12.75">
      <c r="A87" s="12"/>
      <c r="B87" s="39" t="s">
        <v>109</v>
      </c>
      <c r="C87" s="14">
        <v>0</v>
      </c>
    </row>
    <row r="88" spans="1:3" ht="12.75">
      <c r="A88" s="12"/>
      <c r="B88" s="40" t="s">
        <v>110</v>
      </c>
      <c r="C88" s="14">
        <v>5566098.069999999</v>
      </c>
    </row>
    <row r="89" spans="1:3" ht="13.5" thickBot="1">
      <c r="A89" s="20"/>
      <c r="B89" s="41" t="s">
        <v>111</v>
      </c>
      <c r="C89" s="22">
        <f>C86-C88</f>
        <v>381234.91999999806</v>
      </c>
    </row>
    <row r="90" ht="13.5" thickTop="1"/>
    <row r="92" ht="12.75">
      <c r="B92" s="1"/>
    </row>
    <row r="93" ht="12.75">
      <c r="B93" s="1"/>
    </row>
    <row r="94" spans="1:3" ht="13.5" hidden="1" thickTop="1">
      <c r="A94" s="7"/>
      <c r="B94" s="30" t="s">
        <v>4</v>
      </c>
      <c r="C94" s="25">
        <v>0</v>
      </c>
    </row>
    <row r="95" spans="1:3" ht="12.75" hidden="1">
      <c r="A95" s="12"/>
      <c r="B95" s="31" t="s">
        <v>5</v>
      </c>
      <c r="C95" s="14">
        <v>0</v>
      </c>
    </row>
    <row r="96" spans="1:3" ht="12.75" hidden="1">
      <c r="A96" s="12"/>
      <c r="B96" s="32" t="s">
        <v>6</v>
      </c>
      <c r="C96" s="14">
        <v>0</v>
      </c>
    </row>
    <row r="97" spans="1:3" ht="12.75" hidden="1">
      <c r="A97" s="12"/>
      <c r="B97" s="17" t="s">
        <v>7</v>
      </c>
      <c r="C97" s="14">
        <v>0</v>
      </c>
    </row>
    <row r="98" spans="1:3" ht="12.75" hidden="1">
      <c r="A98" s="12"/>
      <c r="B98" s="17" t="s">
        <v>8</v>
      </c>
      <c r="C98" s="14">
        <v>0</v>
      </c>
    </row>
    <row r="99" spans="1:3" ht="12.75" hidden="1">
      <c r="A99" s="12"/>
      <c r="B99" s="17" t="s">
        <v>9</v>
      </c>
      <c r="C99" s="14">
        <v>0</v>
      </c>
    </row>
    <row r="100" spans="1:3" ht="12.75" hidden="1">
      <c r="A100" s="12"/>
      <c r="B100" s="17" t="s">
        <v>10</v>
      </c>
      <c r="C100" s="14">
        <v>0</v>
      </c>
    </row>
    <row r="101" spans="1:3" ht="12.75" hidden="1">
      <c r="A101" s="12"/>
      <c r="B101" s="17" t="s">
        <v>11</v>
      </c>
      <c r="C101" s="14">
        <v>0</v>
      </c>
    </row>
    <row r="102" spans="1:3" ht="12.75" hidden="1">
      <c r="A102" s="12"/>
      <c r="B102" s="17" t="s">
        <v>3</v>
      </c>
      <c r="C102" s="14">
        <v>0</v>
      </c>
    </row>
    <row r="103" spans="1:3" ht="12.75" hidden="1">
      <c r="A103" s="12"/>
      <c r="B103" s="17" t="s">
        <v>12</v>
      </c>
      <c r="C103" s="14">
        <v>0</v>
      </c>
    </row>
    <row r="104" spans="1:3" ht="12.75" hidden="1">
      <c r="A104" s="12"/>
      <c r="B104" s="17" t="s">
        <v>10</v>
      </c>
      <c r="C104" s="14">
        <v>0</v>
      </c>
    </row>
    <row r="105" spans="1:3" ht="12.75" hidden="1">
      <c r="A105" s="12"/>
      <c r="B105" s="17" t="s">
        <v>13</v>
      </c>
      <c r="C105" s="14">
        <v>0</v>
      </c>
    </row>
    <row r="106" spans="1:3" ht="12.75" hidden="1">
      <c r="A106" s="12"/>
      <c r="B106" s="10" t="s">
        <v>14</v>
      </c>
      <c r="C106" s="14">
        <v>0</v>
      </c>
    </row>
    <row r="107" spans="1:3" ht="12.75" hidden="1">
      <c r="A107" s="12"/>
      <c r="B107" s="31" t="s">
        <v>15</v>
      </c>
      <c r="C107" s="14">
        <v>0</v>
      </c>
    </row>
    <row r="108" spans="1:3" ht="12.75" hidden="1">
      <c r="A108" s="12"/>
      <c r="B108" s="16" t="s">
        <v>16</v>
      </c>
      <c r="C108" s="14">
        <v>0</v>
      </c>
    </row>
    <row r="109" spans="1:3" ht="12.75" hidden="1">
      <c r="A109" s="12"/>
      <c r="B109" s="17" t="s">
        <v>17</v>
      </c>
      <c r="C109" s="14">
        <v>0</v>
      </c>
    </row>
    <row r="110" spans="1:3" ht="12.75" hidden="1">
      <c r="A110" s="12"/>
      <c r="B110" s="17" t="s">
        <v>10</v>
      </c>
      <c r="C110" s="14">
        <v>0</v>
      </c>
    </row>
    <row r="111" spans="1:3" ht="12.75" hidden="1">
      <c r="A111" s="12"/>
      <c r="B111" s="17" t="s">
        <v>18</v>
      </c>
      <c r="C111" s="14">
        <v>0</v>
      </c>
    </row>
    <row r="112" spans="1:3" ht="12.75" hidden="1">
      <c r="A112" s="12"/>
      <c r="B112" s="17" t="s">
        <v>10</v>
      </c>
      <c r="C112" s="14">
        <v>0</v>
      </c>
    </row>
    <row r="113" spans="1:3" ht="12.75" hidden="1">
      <c r="A113" s="12"/>
      <c r="B113" s="17" t="s">
        <v>19</v>
      </c>
      <c r="C113" s="14">
        <v>0</v>
      </c>
    </row>
    <row r="114" spans="1:3" ht="12.75" hidden="1">
      <c r="A114" s="12"/>
      <c r="B114" s="17" t="s">
        <v>10</v>
      </c>
      <c r="C114" s="14">
        <v>0</v>
      </c>
    </row>
    <row r="115" spans="1:3" ht="12.75" hidden="1">
      <c r="A115" s="12"/>
      <c r="B115" s="17" t="s">
        <v>3</v>
      </c>
      <c r="C115" s="14">
        <v>0</v>
      </c>
    </row>
    <row r="116" spans="1:3" ht="12.75" hidden="1">
      <c r="A116" s="12"/>
      <c r="B116" s="17" t="s">
        <v>20</v>
      </c>
      <c r="C116" s="14">
        <v>0</v>
      </c>
    </row>
    <row r="117" spans="1:3" ht="12.75" hidden="1">
      <c r="A117" s="12"/>
      <c r="B117" s="17" t="s">
        <v>10</v>
      </c>
      <c r="C117" s="14">
        <v>0</v>
      </c>
    </row>
    <row r="118" spans="1:3" ht="12.75" hidden="1">
      <c r="A118" s="12"/>
      <c r="B118" s="17" t="s">
        <v>21</v>
      </c>
      <c r="C118" s="14">
        <v>0</v>
      </c>
    </row>
    <row r="119" spans="1:3" ht="12.75" hidden="1">
      <c r="A119" s="12"/>
      <c r="B119" s="17" t="s">
        <v>10</v>
      </c>
      <c r="C119" s="14">
        <v>0</v>
      </c>
    </row>
    <row r="120" spans="1:3" ht="12.75" hidden="1">
      <c r="A120" s="12"/>
      <c r="B120" s="17" t="s">
        <v>22</v>
      </c>
      <c r="C120" s="14">
        <v>0</v>
      </c>
    </row>
    <row r="121" spans="1:3" ht="12.75" hidden="1">
      <c r="A121" s="12"/>
      <c r="B121" s="10" t="s">
        <v>23</v>
      </c>
      <c r="C121" s="14">
        <v>0</v>
      </c>
    </row>
    <row r="122" spans="1:3" ht="13.5" hidden="1" thickBot="1">
      <c r="A122" s="20"/>
      <c r="B122" s="21" t="s">
        <v>24</v>
      </c>
      <c r="C122" s="22">
        <v>0</v>
      </c>
    </row>
    <row r="123" ht="13.5" thickBot="1">
      <c r="B123"/>
    </row>
    <row r="124" spans="1:3" ht="15.75" customHeight="1" thickTop="1">
      <c r="A124" s="7"/>
      <c r="B124" s="42" t="s">
        <v>112</v>
      </c>
      <c r="C124" s="25">
        <v>0</v>
      </c>
    </row>
    <row r="125" spans="1:3" ht="12.75">
      <c r="A125" s="12"/>
      <c r="B125" s="43" t="s">
        <v>113</v>
      </c>
      <c r="C125" s="14">
        <v>0</v>
      </c>
    </row>
    <row r="126" spans="1:3" ht="12.75">
      <c r="A126" s="12"/>
      <c r="B126" s="44" t="s">
        <v>114</v>
      </c>
      <c r="C126" s="14">
        <f>SUM(C127,-C128,C129,-C130,C131,-C133,C134)</f>
        <v>9877745.490000002</v>
      </c>
    </row>
    <row r="127" spans="1:3" ht="12.75">
      <c r="A127" s="12"/>
      <c r="B127" s="45" t="s">
        <v>115</v>
      </c>
      <c r="C127" s="14">
        <v>10902157.860000005</v>
      </c>
    </row>
    <row r="128" spans="1:3" ht="12.75">
      <c r="A128" s="12"/>
      <c r="B128" s="45" t="s">
        <v>116</v>
      </c>
      <c r="C128" s="14">
        <v>1015466.6699999999</v>
      </c>
    </row>
    <row r="129" spans="1:3" ht="12.75">
      <c r="A129" s="12"/>
      <c r="B129" s="45" t="s">
        <v>117</v>
      </c>
      <c r="C129" s="14">
        <v>5170969.13</v>
      </c>
    </row>
    <row r="130" spans="1:3" s="34" customFormat="1" ht="12.75">
      <c r="A130" s="33"/>
      <c r="B130" s="45" t="s">
        <v>118</v>
      </c>
      <c r="C130" s="14">
        <v>500581.58</v>
      </c>
    </row>
    <row r="131" spans="1:3" ht="12.75">
      <c r="A131" s="12"/>
      <c r="B131" s="45" t="s">
        <v>119</v>
      </c>
      <c r="C131" s="14">
        <v>1711269.6899999995</v>
      </c>
    </row>
    <row r="132" spans="1:3" ht="12.75">
      <c r="A132" s="12"/>
      <c r="B132" s="45" t="s">
        <v>109</v>
      </c>
      <c r="C132" s="14">
        <v>0</v>
      </c>
    </row>
    <row r="133" spans="1:3" ht="12.75">
      <c r="A133" s="12"/>
      <c r="B133" s="45" t="s">
        <v>120</v>
      </c>
      <c r="C133" s="14">
        <v>6624664.3</v>
      </c>
    </row>
    <row r="134" spans="1:3" ht="12.75">
      <c r="A134" s="12"/>
      <c r="B134" s="45" t="s">
        <v>118</v>
      </c>
      <c r="C134" s="14">
        <v>234061.36</v>
      </c>
    </row>
    <row r="135" spans="1:3" s="34" customFormat="1" ht="12.75">
      <c r="A135" s="33"/>
      <c r="B135" s="45" t="s">
        <v>121</v>
      </c>
      <c r="C135" s="14">
        <v>186688.24</v>
      </c>
    </row>
    <row r="136" spans="1:3" s="34" customFormat="1" ht="12.75">
      <c r="A136" s="33"/>
      <c r="B136" s="46" t="s">
        <v>122</v>
      </c>
      <c r="C136" s="14">
        <f>SUM(C126,C135)</f>
        <v>10064433.730000002</v>
      </c>
    </row>
    <row r="137" spans="1:3" ht="12.75">
      <c r="A137" s="12"/>
      <c r="B137" s="43" t="s">
        <v>123</v>
      </c>
      <c r="C137" s="14">
        <v>0</v>
      </c>
    </row>
    <row r="138" spans="1:3" ht="12.75">
      <c r="A138" s="12"/>
      <c r="B138" s="38" t="s">
        <v>124</v>
      </c>
      <c r="C138" s="14">
        <f>C139-C140+C141-C142-C146-C148+C147+C143</f>
        <v>6312568.720000005</v>
      </c>
    </row>
    <row r="139" spans="1:3" ht="12.75">
      <c r="A139" s="12"/>
      <c r="B139" s="45" t="s">
        <v>125</v>
      </c>
      <c r="C139" s="14">
        <v>6184904.970000002</v>
      </c>
    </row>
    <row r="140" spans="1:3" ht="12.75">
      <c r="A140" s="12"/>
      <c r="B140" s="45" t="s">
        <v>118</v>
      </c>
      <c r="C140" s="14">
        <v>198923.59</v>
      </c>
    </row>
    <row r="141" spans="1:3" ht="12.75">
      <c r="A141" s="12"/>
      <c r="B141" s="45" t="s">
        <v>126</v>
      </c>
      <c r="C141" s="14">
        <v>2889692.040000003</v>
      </c>
    </row>
    <row r="142" spans="1:3" ht="12.75">
      <c r="A142" s="12"/>
      <c r="B142" s="45" t="s">
        <v>118</v>
      </c>
      <c r="C142" s="14">
        <v>224680.87</v>
      </c>
    </row>
    <row r="143" spans="1:3" ht="12.75">
      <c r="A143" s="12"/>
      <c r="B143" s="45" t="s">
        <v>127</v>
      </c>
      <c r="C143" s="14">
        <v>390536.31</v>
      </c>
    </row>
    <row r="144" spans="1:3" ht="12.75">
      <c r="A144" s="12"/>
      <c r="B144" s="45" t="s">
        <v>118</v>
      </c>
      <c r="C144" s="14">
        <v>0</v>
      </c>
    </row>
    <row r="145" spans="1:3" ht="12.75">
      <c r="A145" s="12"/>
      <c r="B145" s="45" t="s">
        <v>109</v>
      </c>
      <c r="C145" s="14">
        <v>0</v>
      </c>
    </row>
    <row r="146" spans="1:3" ht="12.75">
      <c r="A146" s="12"/>
      <c r="B146" s="45" t="s">
        <v>128</v>
      </c>
      <c r="C146" s="14">
        <v>2567987.79</v>
      </c>
    </row>
    <row r="147" spans="1:3" ht="12.75">
      <c r="A147" s="12"/>
      <c r="B147" s="45" t="s">
        <v>118</v>
      </c>
      <c r="C147" s="14">
        <v>250221.72</v>
      </c>
    </row>
    <row r="148" spans="1:3" ht="12.75">
      <c r="A148" s="12"/>
      <c r="B148" s="45" t="s">
        <v>129</v>
      </c>
      <c r="C148" s="14">
        <v>411194.07</v>
      </c>
    </row>
    <row r="149" spans="1:3" ht="12.75">
      <c r="A149" s="12"/>
      <c r="B149" s="45" t="s">
        <v>118</v>
      </c>
      <c r="C149" s="14">
        <v>0</v>
      </c>
    </row>
    <row r="150" spans="1:3" ht="12.75">
      <c r="A150" s="12"/>
      <c r="B150" s="45" t="s">
        <v>130</v>
      </c>
      <c r="C150" s="14">
        <v>2223445.4699999997</v>
      </c>
    </row>
    <row r="151" spans="1:3" ht="12.75">
      <c r="A151" s="12"/>
      <c r="B151" s="46" t="s">
        <v>131</v>
      </c>
      <c r="C151" s="14">
        <f>C138+C150</f>
        <v>8536014.190000005</v>
      </c>
    </row>
    <row r="152" spans="1:3" ht="28.5" customHeight="1" thickBot="1">
      <c r="A152" s="20"/>
      <c r="B152" s="41" t="s">
        <v>132</v>
      </c>
      <c r="C152" s="22">
        <f>C136-C151</f>
        <v>1528419.5399999972</v>
      </c>
    </row>
    <row r="153" ht="13.5" thickTop="1"/>
    <row r="155" ht="13.5" thickBot="1"/>
    <row r="156" spans="1:3" ht="13.5" thickTop="1">
      <c r="A156" s="7"/>
      <c r="B156" s="42" t="s">
        <v>133</v>
      </c>
      <c r="C156" s="25">
        <v>0</v>
      </c>
    </row>
    <row r="157" spans="1:3" ht="12.75">
      <c r="A157" s="12"/>
      <c r="B157" s="43" t="s">
        <v>134</v>
      </c>
      <c r="C157" s="14">
        <v>0</v>
      </c>
    </row>
    <row r="158" spans="1:3" ht="12.75">
      <c r="A158" s="12"/>
      <c r="B158" s="44" t="s">
        <v>114</v>
      </c>
      <c r="C158" s="14">
        <f>C159-C160+C161-C162+C163-C165+C1637</f>
        <v>23680807.990000002</v>
      </c>
    </row>
    <row r="159" spans="1:3" ht="12.75">
      <c r="A159" s="12"/>
      <c r="B159" s="45" t="s">
        <v>115</v>
      </c>
      <c r="C159" s="14">
        <v>23431690.47</v>
      </c>
    </row>
    <row r="160" spans="1:3" ht="12.75">
      <c r="A160" s="12"/>
      <c r="B160" s="45" t="s">
        <v>116</v>
      </c>
      <c r="C160" s="14">
        <v>313200</v>
      </c>
    </row>
    <row r="161" spans="1:3" ht="12.75">
      <c r="A161" s="12"/>
      <c r="B161" s="45" t="s">
        <v>117</v>
      </c>
      <c r="C161" s="14">
        <v>10866975.67</v>
      </c>
    </row>
    <row r="162" spans="1:3" ht="12.75">
      <c r="A162" s="12"/>
      <c r="B162" s="45" t="s">
        <v>118</v>
      </c>
      <c r="C162" s="14">
        <v>0</v>
      </c>
    </row>
    <row r="163" spans="1:3" ht="12.75">
      <c r="A163" s="12"/>
      <c r="B163" s="45" t="s">
        <v>119</v>
      </c>
      <c r="C163" s="14">
        <v>6302646.28</v>
      </c>
    </row>
    <row r="164" spans="1:3" ht="12.75">
      <c r="A164" s="12"/>
      <c r="B164" s="45" t="s">
        <v>109</v>
      </c>
      <c r="C164" s="14">
        <v>0</v>
      </c>
    </row>
    <row r="165" spans="1:3" ht="12.75">
      <c r="A165" s="12"/>
      <c r="B165" s="45" t="s">
        <v>120</v>
      </c>
      <c r="C165" s="14">
        <v>16607304.43</v>
      </c>
    </row>
    <row r="166" spans="1:3" ht="12.75">
      <c r="A166" s="12"/>
      <c r="B166" s="45" t="s">
        <v>118</v>
      </c>
      <c r="C166" s="14">
        <v>0</v>
      </c>
    </row>
    <row r="167" spans="1:3" s="34" customFormat="1" ht="12.75">
      <c r="A167" s="33"/>
      <c r="B167" s="45" t="s">
        <v>121</v>
      </c>
      <c r="C167" s="14">
        <v>440090.62</v>
      </c>
    </row>
    <row r="168" spans="1:3" ht="12.75">
      <c r="A168" s="33"/>
      <c r="B168" s="46" t="s">
        <v>122</v>
      </c>
      <c r="C168" s="14">
        <f>SUM(C158,C167)</f>
        <v>24120898.610000003</v>
      </c>
    </row>
    <row r="169" spans="1:3" ht="12.75">
      <c r="A169" s="12"/>
      <c r="B169" s="43" t="s">
        <v>123</v>
      </c>
      <c r="C169" s="14">
        <v>0</v>
      </c>
    </row>
    <row r="170" spans="1:3" ht="12.75">
      <c r="A170" s="12"/>
      <c r="B170" s="38" t="s">
        <v>124</v>
      </c>
      <c r="C170" s="14">
        <f>C171+C173+C175-C178-C180</f>
        <v>14242276.899999999</v>
      </c>
    </row>
    <row r="171" spans="1:3" ht="12.75">
      <c r="A171" s="12"/>
      <c r="B171" s="45" t="s">
        <v>125</v>
      </c>
      <c r="C171" s="14">
        <v>9063635.819999998</v>
      </c>
    </row>
    <row r="172" spans="1:3" ht="12.75">
      <c r="A172" s="12"/>
      <c r="B172" s="45" t="s">
        <v>118</v>
      </c>
      <c r="C172" s="14">
        <v>0</v>
      </c>
    </row>
    <row r="173" spans="1:3" ht="12.75">
      <c r="A173" s="12"/>
      <c r="B173" s="45" t="s">
        <v>126</v>
      </c>
      <c r="C173" s="14">
        <v>14537407.43</v>
      </c>
    </row>
    <row r="174" spans="1:3" ht="12.75">
      <c r="A174" s="12"/>
      <c r="B174" s="45" t="s">
        <v>118</v>
      </c>
      <c r="C174" s="14">
        <v>0</v>
      </c>
    </row>
    <row r="175" spans="1:3" ht="12.75">
      <c r="A175" s="12"/>
      <c r="B175" s="45" t="s">
        <v>127</v>
      </c>
      <c r="C175" s="14">
        <v>6666047.21</v>
      </c>
    </row>
    <row r="176" spans="1:3" ht="12.75">
      <c r="A176" s="12"/>
      <c r="B176" s="45" t="s">
        <v>118</v>
      </c>
      <c r="C176" s="14">
        <v>0</v>
      </c>
    </row>
    <row r="177" spans="1:3" ht="12.75">
      <c r="A177" s="12"/>
      <c r="B177" s="45" t="s">
        <v>109</v>
      </c>
      <c r="C177" s="14">
        <v>0</v>
      </c>
    </row>
    <row r="178" spans="1:3" ht="12.75">
      <c r="A178" s="12"/>
      <c r="B178" s="45" t="s">
        <v>128</v>
      </c>
      <c r="C178" s="14">
        <v>11775068.28</v>
      </c>
    </row>
    <row r="179" spans="1:3" ht="12.75">
      <c r="A179" s="12"/>
      <c r="B179" s="45" t="s">
        <v>118</v>
      </c>
      <c r="C179" s="14">
        <v>0</v>
      </c>
    </row>
    <row r="180" spans="1:3" ht="12.75">
      <c r="A180" s="12"/>
      <c r="B180" s="45" t="s">
        <v>129</v>
      </c>
      <c r="C180" s="14">
        <v>4249745.28</v>
      </c>
    </row>
    <row r="181" spans="1:3" ht="12.75">
      <c r="A181" s="12"/>
      <c r="B181" s="45" t="s">
        <v>118</v>
      </c>
      <c r="C181" s="14">
        <v>0</v>
      </c>
    </row>
    <row r="182" spans="1:3" ht="12.75">
      <c r="A182" s="12"/>
      <c r="B182" s="45" t="s">
        <v>130</v>
      </c>
      <c r="C182" s="14">
        <v>5459708.26</v>
      </c>
    </row>
    <row r="183" spans="1:3" ht="12.75">
      <c r="A183" s="12"/>
      <c r="B183" s="46" t="s">
        <v>131</v>
      </c>
      <c r="C183" s="14">
        <f>SUM(C170,C182)</f>
        <v>19701985.159999996</v>
      </c>
    </row>
    <row r="184" spans="1:3" ht="13.5" thickBot="1">
      <c r="A184" s="20"/>
      <c r="B184" s="41" t="s">
        <v>135</v>
      </c>
      <c r="C184" s="22">
        <f>C168-C183</f>
        <v>4418913.450000007</v>
      </c>
    </row>
    <row r="185" ht="13.5" thickTop="1">
      <c r="B185"/>
    </row>
    <row r="186" spans="2:3" ht="12.75">
      <c r="B186" s="35" t="s">
        <v>136</v>
      </c>
      <c r="C186" s="34"/>
    </row>
    <row r="187" ht="12.75">
      <c r="B187"/>
    </row>
    <row r="188" ht="12.75">
      <c r="B188" s="35" t="s">
        <v>137</v>
      </c>
    </row>
    <row r="189" ht="12.75">
      <c r="B189"/>
    </row>
    <row r="190" spans="2:3" ht="12.75">
      <c r="B190"/>
      <c r="C190" s="34"/>
    </row>
    <row r="191" ht="12.75">
      <c r="B191"/>
    </row>
    <row r="192" ht="12.75">
      <c r="B192" s="47" t="s">
        <v>138</v>
      </c>
    </row>
    <row r="193" ht="12.75">
      <c r="B193"/>
    </row>
    <row r="194" ht="12.75">
      <c r="B194" t="s">
        <v>139</v>
      </c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 s="23" t="s">
        <v>25</v>
      </c>
    </row>
  </sheetData>
  <sheetProtection/>
  <printOptions/>
  <pageMargins left="0" right="0" top="0" bottom="0" header="0" footer="0"/>
  <pageSetup horizontalDpi="600" verticalDpi="600" orientation="portrait" paperSize="9" scale="70" r:id="rId1"/>
  <ignoredErrors>
    <ignoredError sqref="C41 C60 C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Aigaion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Aigaion Finance (Konstantara Sofia)</dc:creator>
  <cp:keywords/>
  <dc:description/>
  <cp:lastModifiedBy> </cp:lastModifiedBy>
  <cp:lastPrinted>2010-08-30T13:08:41Z</cp:lastPrinted>
  <dcterms:created xsi:type="dcterms:W3CDTF">2010-08-26T10:34:49Z</dcterms:created>
  <dcterms:modified xsi:type="dcterms:W3CDTF">2010-08-30T13:08:46Z</dcterms:modified>
  <cp:category/>
  <cp:version/>
  <cp:contentType/>
  <cp:contentStatus/>
</cp:coreProperties>
</file>